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835" windowHeight="4545" activeTab="2"/>
  </bookViews>
  <sheets>
    <sheet name="Instructions" sheetId="1" r:id="rId1"/>
    <sheet name="WF Dev. Est. Worksheet" sheetId="2" r:id="rId2"/>
    <sheet name="Revisions" sheetId="3" r:id="rId3"/>
  </sheets>
  <definedNames>
    <definedName name="_xlnm.Print_Titles" localSheetId="1">'WF Dev. Est. Worksheet'!$1:$1</definedName>
  </definedNames>
  <calcPr fullCalcOnLoad="1"/>
</workbook>
</file>

<file path=xl/sharedStrings.xml><?xml version="1.0" encoding="utf-8"?>
<sst xmlns="http://schemas.openxmlformats.org/spreadsheetml/2006/main" count="135" uniqueCount="127">
  <si>
    <t xml:space="preserve">Technical design specification review </t>
  </si>
  <si>
    <t xml:space="preserve">Execution of action items from technical design review </t>
  </si>
  <si>
    <t xml:space="preserve">BOR Interface coding </t>
  </si>
  <si>
    <t>BOR Key Field identification and definition</t>
  </si>
  <si>
    <t xml:space="preserve">BOR Method coding </t>
  </si>
  <si>
    <t xml:space="preserve">BOR Event identification and definition </t>
  </si>
  <si>
    <t xml:space="preserve">Agent Assignment </t>
  </si>
  <si>
    <t xml:space="preserve">Workflow and workflow coding review </t>
  </si>
  <si>
    <t>Execution of action items from workflow and workflow coding review</t>
  </si>
  <si>
    <t>2 days/review</t>
  </si>
  <si>
    <t>10 days/spec</t>
  </si>
  <si>
    <t>Estimated Person Days</t>
  </si>
  <si>
    <t>Estimated Number of Objects</t>
  </si>
  <si>
    <t>Estimation Effort</t>
  </si>
  <si>
    <t>Total Estimated Person/Days</t>
  </si>
  <si>
    <t>Workflow Estimation Tool</t>
  </si>
  <si>
    <t>Add 40% more effort</t>
  </si>
  <si>
    <t xml:space="preserve">Enter the number of occurrences of the following agent assignment techniques for each task and workflow that require agent assignment. </t>
  </si>
  <si>
    <t>Enter the estimated number of BOR events</t>
  </si>
  <si>
    <t>Enter the estimated number of BOR interfaces</t>
  </si>
  <si>
    <t>Enter the estimated number of BOR key fields</t>
  </si>
  <si>
    <t>Enter the estimated number of BOR database attributes</t>
  </si>
  <si>
    <t>Enter the estimated number of BOR virtual attributes</t>
  </si>
  <si>
    <t>Enter the estimated number of event filters</t>
  </si>
  <si>
    <t>Enter the estimated number of event receivers</t>
  </si>
  <si>
    <t>Enter the estimated number of single step tasks</t>
  </si>
  <si>
    <t>Exclusively using an existing organizational structure</t>
  </si>
  <si>
    <t>Use of an existing R/3 role</t>
  </si>
  <si>
    <t>Development of a custom role resolution solution</t>
  </si>
  <si>
    <t>Use of an existing R/3 function module</t>
  </si>
  <si>
    <t>Use of a custom developed function module</t>
  </si>
  <si>
    <t>Enter the estimated number of workflow templates</t>
  </si>
  <si>
    <t>Put an 'X' in this box if the workflow is required to run on the web</t>
  </si>
  <si>
    <t>Organizational Structure Definition</t>
  </si>
  <si>
    <t>Enter the number of organizations, jobs, and/or positions to define</t>
  </si>
  <si>
    <t>Enter the estimated number of BOR methods to be developed from scratch</t>
  </si>
  <si>
    <t>Enter the estimated number of BOR methods using existing R/3 functionality</t>
  </si>
  <si>
    <t>BOR Attribute coding and definition</t>
  </si>
  <si>
    <t>Enter the estimated number of BOR methods using modified R/3 functionality</t>
  </si>
  <si>
    <t xml:space="preserve">Estimated Person/Months     </t>
  </si>
  <si>
    <t>Integration Testing</t>
  </si>
  <si>
    <t>Enter the number of workflows that require integration testing</t>
  </si>
  <si>
    <t>Enter the estimated number of custom event triggers to be defined</t>
  </si>
  <si>
    <t>Enter the estimated number of existing event triggers to be defined</t>
  </si>
  <si>
    <t>0.3 days/interface</t>
  </si>
  <si>
    <t>0.4 days/key field</t>
  </si>
  <si>
    <t>0.4 days/db attribute</t>
  </si>
  <si>
    <t>2 days/virtual attribute</t>
  </si>
  <si>
    <t>.75 days/method</t>
  </si>
  <si>
    <t>1.75 days/method</t>
  </si>
  <si>
    <t>4 days/method</t>
  </si>
  <si>
    <t>0.25 days/event</t>
  </si>
  <si>
    <t>0.5 days/event trigger</t>
  </si>
  <si>
    <t>2 days/event trigger</t>
  </si>
  <si>
    <t>0.6 days/event filter</t>
  </si>
  <si>
    <t>0.6 days/event receiver</t>
  </si>
  <si>
    <t>0.7 days/assignment</t>
  </si>
  <si>
    <t>1.1 days/single step task</t>
  </si>
  <si>
    <t>1 days/role</t>
  </si>
  <si>
    <t>3 days/role</t>
  </si>
  <si>
    <t>1.2 days/function module</t>
  </si>
  <si>
    <t>3.3 days/function module</t>
  </si>
  <si>
    <t>0.2 days/definition</t>
  </si>
  <si>
    <t>4 days/doc</t>
  </si>
  <si>
    <t>6.6 days/workflow</t>
  </si>
  <si>
    <t>Actual Number of Objects</t>
  </si>
  <si>
    <t>Actual Person Days</t>
  </si>
  <si>
    <t>7.5 days/wf template</t>
  </si>
  <si>
    <t>1 days/spec</t>
  </si>
  <si>
    <t>Enter the estimated number of technical design specifications (1/main workflow template)</t>
  </si>
  <si>
    <t>Estimated number of technical documents (1 document per main/major workflow taken from cell B3)</t>
  </si>
  <si>
    <t xml:space="preserve">Workflow Template Definition </t>
  </si>
  <si>
    <t xml:space="preserve">Technical Documentation </t>
  </si>
  <si>
    <t>Web Development</t>
  </si>
  <si>
    <t xml:space="preserve">Technical Design Specifications </t>
  </si>
  <si>
    <t>BOR Coding and Definition (assuming 1 business object per main workflow)</t>
  </si>
  <si>
    <t xml:space="preserve">Single Step Task Identification and Definition </t>
  </si>
  <si>
    <t>Unit Testing (derived from cell B34)</t>
  </si>
  <si>
    <t>Total Adjusted Estimated Person/Days (Estimated + Adjustment)</t>
  </si>
  <si>
    <t>Workflow Estimation Tool Instructions</t>
  </si>
  <si>
    <t xml:space="preserve">This document should be completed as part of the technical design specification for workflow development.  The technical </t>
  </si>
  <si>
    <t>design specification for a workflow  will not be considered complete until the workflow estimation tool is completed.</t>
  </si>
  <si>
    <t>The workflow developer will document the estimated objects required in the workflow estimation tool and store the document</t>
  </si>
  <si>
    <t xml:space="preserve">with the workflow group leader and in the project document repository (Compass or MDM).  Upon completion of the </t>
  </si>
  <si>
    <t xml:space="preserve">workflow code review the workflow developer will update the workflow estimation tool with the actuals from the development </t>
  </si>
  <si>
    <t>activities and store this updated document with the workflow group leader and in the project document repository (Compass</t>
  </si>
  <si>
    <t>or MDM).</t>
  </si>
  <si>
    <t>Specific Instructions for Completing the Workflow Estimation Tool</t>
  </si>
  <si>
    <t xml:space="preserve">The workflow development estimation worksheet is protected to prevent inadvertant deleting of formulas and fields.  The </t>
  </si>
  <si>
    <t>workflow developer is required to enter this information as part of the workflow technical specification documentation</t>
  </si>
  <si>
    <t>activities.  Enter a number in the 'Estimated Number of Objects' column that represents the initial estimated number of</t>
  </si>
  <si>
    <t>objects required for the activity.</t>
  </si>
  <si>
    <t>Some fields are self calculating and therefore will not require input from the workflow developer.  These fields are indicated</t>
  </si>
  <si>
    <t xml:space="preserve">as such.  </t>
  </si>
  <si>
    <t>Upon completion of the estimation please save it with a file name that includes the project and send a copy of the estimation</t>
  </si>
  <si>
    <t>to the workflow group leader.  The document must also be stored with the workflow technical design specification as part of</t>
  </si>
  <si>
    <t>the project deliverables.</t>
  </si>
  <si>
    <t>Upon completion of the workflow technical specification (completion of workflow development and testing), the workflow</t>
  </si>
  <si>
    <t xml:space="preserve">developer will update the estimation document with the actual numbers of objects developed and the actual number of </t>
  </si>
  <si>
    <t xml:space="preserve">person days used for the effort.  This updated document will be sent to the workflow group leader and stored as part of the </t>
  </si>
  <si>
    <t>project documentation deliverables.</t>
  </si>
  <si>
    <t>The workflow estimation tool is a living document that will undergo many changes as we gather data and refine it.  Please</t>
  </si>
  <si>
    <t>feel free to include any comments relating to adding or removing objects as you work with this estimation tool.  Comments</t>
  </si>
  <si>
    <t>should be directed to the workflow group leaders.</t>
  </si>
  <si>
    <t>Revision</t>
  </si>
  <si>
    <t>Date</t>
  </si>
  <si>
    <t>Person</t>
  </si>
  <si>
    <t>Comments</t>
  </si>
  <si>
    <t>D. Harmon</t>
  </si>
  <si>
    <t>Initial release</t>
  </si>
  <si>
    <t>Org structure technical design review</t>
  </si>
  <si>
    <t>1 days/org structure</t>
  </si>
  <si>
    <t>Execute of action items from org structure review</t>
  </si>
  <si>
    <t>Execution of action items as a result of integration testing</t>
  </si>
  <si>
    <t>Execution of action items as a result of unit testing</t>
  </si>
  <si>
    <t>Added org structure documentation efforts, execution of action items for unit and integration testing</t>
  </si>
  <si>
    <t>1 days/main workflow</t>
  </si>
  <si>
    <t>5 days/workflow</t>
  </si>
  <si>
    <t>Workfow unit test (derived from cell B34)</t>
  </si>
  <si>
    <t>Corrected problem with unit testing action item calculation</t>
  </si>
  <si>
    <t>Corrected problem with BOR interface calculation and event receiver calculation</t>
  </si>
  <si>
    <t>Corrected minor problems with calculations</t>
  </si>
  <si>
    <t>2 days/workflow</t>
  </si>
  <si>
    <t>2 days/spec</t>
  </si>
  <si>
    <t>Org structure technical design document (1 document per main/major workflow taken from cell B3)</t>
  </si>
  <si>
    <t>Decreased estimated times for action item execution after reviews, changed productivity factor adjustment to 70% and corrected total adjustment estimation calculation</t>
  </si>
  <si>
    <t>70% Productivity Factor Adjustment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</si>
</sst>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b/>
      <sz val="26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2" xfId="0" applyBorder="1" applyAlignment="1" applyProtection="1">
      <alignment horizontal="center" wrapText="1"/>
      <protection locked="0"/>
    </xf>
    <xf numFmtId="0" fontId="0" fillId="0" borderId="3" xfId="0" applyBorder="1" applyAlignment="1" applyProtection="1">
      <alignment horizontal="center" wrapText="1"/>
      <protection locked="0"/>
    </xf>
    <xf numFmtId="0" fontId="0" fillId="0" borderId="4" xfId="0" applyBorder="1" applyAlignment="1" applyProtection="1">
      <alignment horizontal="center" wrapText="1"/>
      <protection locked="0"/>
    </xf>
    <xf numFmtId="0" fontId="0" fillId="0" borderId="5" xfId="0" applyBorder="1" applyAlignment="1" applyProtection="1">
      <alignment horizontal="center" wrapText="1"/>
      <protection locked="0"/>
    </xf>
    <xf numFmtId="0" fontId="0" fillId="0" borderId="6" xfId="0" applyBorder="1" applyAlignment="1" applyProtection="1">
      <alignment horizontal="center" wrapText="1"/>
      <protection locked="0"/>
    </xf>
    <xf numFmtId="0" fontId="0" fillId="0" borderId="7" xfId="0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/>
    </xf>
    <xf numFmtId="0" fontId="0" fillId="0" borderId="3" xfId="0" applyBorder="1" applyAlignment="1" applyProtection="1">
      <alignment horizontal="center" wrapText="1"/>
      <protection/>
    </xf>
    <xf numFmtId="0" fontId="3" fillId="2" borderId="8" xfId="0" applyFont="1" applyFill="1" applyBorder="1" applyAlignment="1" applyProtection="1">
      <alignment horizontal="center" wrapText="1"/>
      <protection/>
    </xf>
    <xf numFmtId="0" fontId="1" fillId="3" borderId="8" xfId="0" applyFont="1" applyFill="1" applyBorder="1" applyAlignment="1" applyProtection="1">
      <alignment wrapText="1"/>
      <protection/>
    </xf>
    <xf numFmtId="0" fontId="1" fillId="3" borderId="9" xfId="0" applyFont="1" applyFill="1" applyBorder="1" applyAlignment="1" applyProtection="1">
      <alignment wrapText="1"/>
      <protection/>
    </xf>
    <xf numFmtId="0" fontId="1" fillId="3" borderId="10" xfId="0" applyFont="1" applyFill="1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2" fillId="4" borderId="11" xfId="0" applyFont="1" applyFill="1" applyBorder="1" applyAlignment="1" applyProtection="1">
      <alignment wrapText="1"/>
      <protection/>
    </xf>
    <xf numFmtId="0" fontId="0" fillId="0" borderId="12" xfId="0" applyBorder="1" applyAlignment="1" applyProtection="1">
      <alignment horizontal="center" wrapText="1"/>
      <protection/>
    </xf>
    <xf numFmtId="0" fontId="0" fillId="0" borderId="13" xfId="0" applyBorder="1" applyAlignment="1" applyProtection="1">
      <alignment horizontal="center" wrapText="1"/>
      <protection/>
    </xf>
    <xf numFmtId="0" fontId="0" fillId="0" borderId="14" xfId="0" applyBorder="1" applyAlignment="1" applyProtection="1">
      <alignment wrapText="1"/>
      <protection/>
    </xf>
    <xf numFmtId="0" fontId="0" fillId="0" borderId="14" xfId="0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0" fillId="4" borderId="15" xfId="0" applyFill="1" applyBorder="1" applyAlignment="1" applyProtection="1">
      <alignment horizontal="left" wrapText="1" indent="3"/>
      <protection/>
    </xf>
    <xf numFmtId="0" fontId="0" fillId="0" borderId="16" xfId="0" applyBorder="1" applyAlignment="1" applyProtection="1">
      <alignment horizontal="center" wrapText="1"/>
      <protection/>
    </xf>
    <xf numFmtId="0" fontId="0" fillId="0" borderId="4" xfId="0" applyBorder="1" applyAlignment="1" applyProtection="1">
      <alignment wrapText="1"/>
      <protection/>
    </xf>
    <xf numFmtId="0" fontId="0" fillId="0" borderId="4" xfId="0" applyBorder="1" applyAlignment="1" applyProtection="1">
      <alignment horizontal="center" wrapText="1"/>
      <protection/>
    </xf>
    <xf numFmtId="0" fontId="0" fillId="4" borderId="15" xfId="0" applyFill="1" applyBorder="1" applyAlignment="1" applyProtection="1">
      <alignment horizontal="left" wrapText="1" indent="6"/>
      <protection/>
    </xf>
    <xf numFmtId="0" fontId="0" fillId="4" borderId="17" xfId="0" applyFill="1" applyBorder="1" applyAlignment="1" applyProtection="1">
      <alignment horizontal="left" wrapText="1" indent="6"/>
      <protection/>
    </xf>
    <xf numFmtId="0" fontId="2" fillId="5" borderId="18" xfId="0" applyFont="1" applyFill="1" applyBorder="1" applyAlignment="1" applyProtection="1">
      <alignment wrapText="1"/>
      <protection/>
    </xf>
    <xf numFmtId="0" fontId="0" fillId="0" borderId="19" xfId="0" applyBorder="1" applyAlignment="1" applyProtection="1">
      <alignment horizontal="center" wrapText="1"/>
      <protection/>
    </xf>
    <xf numFmtId="0" fontId="0" fillId="0" borderId="20" xfId="0" applyBorder="1" applyAlignment="1" applyProtection="1">
      <alignment horizontal="center" wrapText="1"/>
      <protection/>
    </xf>
    <xf numFmtId="0" fontId="0" fillId="0" borderId="21" xfId="0" applyBorder="1" applyAlignment="1" applyProtection="1">
      <alignment wrapText="1"/>
      <protection/>
    </xf>
    <xf numFmtId="0" fontId="0" fillId="0" borderId="21" xfId="0" applyBorder="1" applyAlignment="1" applyProtection="1">
      <alignment horizontal="center" wrapText="1"/>
      <protection/>
    </xf>
    <xf numFmtId="0" fontId="0" fillId="5" borderId="15" xfId="0" applyFill="1" applyBorder="1" applyAlignment="1" applyProtection="1">
      <alignment horizontal="left" wrapText="1" indent="3"/>
      <protection/>
    </xf>
    <xf numFmtId="0" fontId="0" fillId="5" borderId="15" xfId="0" applyFill="1" applyBorder="1" applyAlignment="1" applyProtection="1">
      <alignment horizontal="left" wrapText="1" indent="6"/>
      <protection/>
    </xf>
    <xf numFmtId="0" fontId="0" fillId="5" borderId="11" xfId="0" applyFill="1" applyBorder="1" applyAlignment="1" applyProtection="1">
      <alignment horizontal="left" wrapText="1" indent="3"/>
      <protection/>
    </xf>
    <xf numFmtId="0" fontId="0" fillId="5" borderId="17" xfId="0" applyFill="1" applyBorder="1" applyAlignment="1" applyProtection="1">
      <alignment horizontal="left" wrapText="1" indent="6"/>
      <protection/>
    </xf>
    <xf numFmtId="0" fontId="0" fillId="0" borderId="22" xfId="0" applyBorder="1" applyAlignment="1" applyProtection="1">
      <alignment horizontal="center" wrapText="1"/>
      <protection/>
    </xf>
    <xf numFmtId="0" fontId="0" fillId="0" borderId="5" xfId="0" applyBorder="1" applyAlignment="1" applyProtection="1">
      <alignment wrapText="1"/>
      <protection/>
    </xf>
    <xf numFmtId="0" fontId="2" fillId="6" borderId="18" xfId="0" applyFont="1" applyFill="1" applyBorder="1" applyAlignment="1" applyProtection="1">
      <alignment wrapText="1"/>
      <protection/>
    </xf>
    <xf numFmtId="0" fontId="0" fillId="0" borderId="23" xfId="0" applyBorder="1" applyAlignment="1" applyProtection="1">
      <alignment horizontal="center" wrapText="1"/>
      <protection/>
    </xf>
    <xf numFmtId="0" fontId="0" fillId="0" borderId="24" xfId="0" applyBorder="1" applyAlignment="1" applyProtection="1">
      <alignment horizontal="center" wrapText="1"/>
      <protection/>
    </xf>
    <xf numFmtId="0" fontId="0" fillId="0" borderId="6" xfId="0" applyBorder="1" applyAlignment="1" applyProtection="1">
      <alignment wrapText="1"/>
      <protection/>
    </xf>
    <xf numFmtId="0" fontId="0" fillId="0" borderId="6" xfId="0" applyBorder="1" applyAlignment="1" applyProtection="1">
      <alignment horizontal="center" wrapText="1"/>
      <protection/>
    </xf>
    <xf numFmtId="0" fontId="0" fillId="6" borderId="17" xfId="0" applyFill="1" applyBorder="1" applyAlignment="1" applyProtection="1">
      <alignment horizontal="left" wrapText="1" indent="3"/>
      <protection/>
    </xf>
    <xf numFmtId="0" fontId="0" fillId="0" borderId="25" xfId="0" applyBorder="1" applyAlignment="1" applyProtection="1">
      <alignment horizontal="center" wrapText="1"/>
      <protection/>
    </xf>
    <xf numFmtId="0" fontId="0" fillId="0" borderId="7" xfId="0" applyBorder="1" applyAlignment="1" applyProtection="1">
      <alignment wrapText="1"/>
      <protection/>
    </xf>
    <xf numFmtId="0" fontId="2" fillId="7" borderId="18" xfId="0" applyFont="1" applyFill="1" applyBorder="1" applyAlignment="1" applyProtection="1">
      <alignment wrapText="1"/>
      <protection/>
    </xf>
    <xf numFmtId="0" fontId="0" fillId="0" borderId="26" xfId="0" applyBorder="1" applyAlignment="1" applyProtection="1">
      <alignment horizontal="center" wrapText="1"/>
      <protection/>
    </xf>
    <xf numFmtId="0" fontId="0" fillId="0" borderId="27" xfId="0" applyBorder="1" applyAlignment="1" applyProtection="1">
      <alignment horizontal="center" wrapText="1"/>
      <protection/>
    </xf>
    <xf numFmtId="0" fontId="0" fillId="0" borderId="28" xfId="0" applyBorder="1" applyAlignment="1" applyProtection="1">
      <alignment wrapText="1"/>
      <protection/>
    </xf>
    <xf numFmtId="0" fontId="0" fillId="0" borderId="28" xfId="0" applyBorder="1" applyAlignment="1" applyProtection="1">
      <alignment horizontal="center" wrapText="1"/>
      <protection/>
    </xf>
    <xf numFmtId="0" fontId="0" fillId="7" borderId="11" xfId="0" applyFill="1" applyBorder="1" applyAlignment="1" applyProtection="1">
      <alignment horizontal="left" wrapText="1" indent="3"/>
      <protection/>
    </xf>
    <xf numFmtId="0" fontId="0" fillId="7" borderId="15" xfId="0" applyFill="1" applyBorder="1" applyAlignment="1" applyProtection="1">
      <alignment horizontal="left" wrapText="1" indent="6"/>
      <protection/>
    </xf>
    <xf numFmtId="0" fontId="0" fillId="7" borderId="17" xfId="0" applyFill="1" applyBorder="1" applyAlignment="1" applyProtection="1">
      <alignment horizontal="left" wrapText="1" indent="6"/>
      <protection/>
    </xf>
    <xf numFmtId="0" fontId="2" fillId="2" borderId="18" xfId="0" applyFont="1" applyFill="1" applyBorder="1" applyAlignment="1" applyProtection="1">
      <alignment wrapText="1"/>
      <protection/>
    </xf>
    <xf numFmtId="0" fontId="0" fillId="8" borderId="17" xfId="0" applyFill="1" applyBorder="1" applyAlignment="1" applyProtection="1">
      <alignment horizontal="left" wrapText="1" indent="3"/>
      <protection/>
    </xf>
    <xf numFmtId="0" fontId="2" fillId="9" borderId="18" xfId="0" applyFont="1" applyFill="1" applyBorder="1" applyAlignment="1" applyProtection="1">
      <alignment wrapText="1"/>
      <protection/>
    </xf>
    <xf numFmtId="0" fontId="0" fillId="9" borderId="15" xfId="0" applyFill="1" applyBorder="1" applyAlignment="1" applyProtection="1">
      <alignment horizontal="left" wrapText="1" indent="3"/>
      <protection/>
    </xf>
    <xf numFmtId="0" fontId="0" fillId="9" borderId="17" xfId="0" applyFill="1" applyBorder="1" applyAlignment="1" applyProtection="1">
      <alignment horizontal="left" wrapText="1" indent="3"/>
      <protection/>
    </xf>
    <xf numFmtId="0" fontId="0" fillId="6" borderId="17" xfId="0" applyFont="1" applyFill="1" applyBorder="1" applyAlignment="1" applyProtection="1">
      <alignment horizontal="left" wrapText="1" indent="3"/>
      <protection/>
    </xf>
    <xf numFmtId="0" fontId="0" fillId="0" borderId="0" xfId="0" applyFill="1" applyBorder="1" applyAlignment="1" applyProtection="1">
      <alignment horizontal="right" wrapText="1"/>
      <protection/>
    </xf>
    <xf numFmtId="0" fontId="0" fillId="0" borderId="0" xfId="0" applyFill="1" applyBorder="1" applyAlignment="1" applyProtection="1">
      <alignment wrapText="1"/>
      <protection/>
    </xf>
    <xf numFmtId="2" fontId="0" fillId="0" borderId="0" xfId="0" applyNumberFormat="1" applyFill="1" applyBorder="1" applyAlignment="1" applyProtection="1">
      <alignment horizontal="right" wrapText="1"/>
      <protection/>
    </xf>
    <xf numFmtId="0" fontId="3" fillId="2" borderId="29" xfId="0" applyFont="1" applyFill="1" applyBorder="1" applyAlignment="1" applyProtection="1">
      <alignment horizontal="center" wrapText="1"/>
      <protection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30" xfId="0" applyBorder="1" applyAlignment="1" applyProtection="1">
      <alignment wrapText="1"/>
      <protection/>
    </xf>
    <xf numFmtId="0" fontId="0" fillId="0" borderId="31" xfId="0" applyBorder="1" applyAlignment="1" applyProtection="1">
      <alignment wrapText="1"/>
      <protection/>
    </xf>
    <xf numFmtId="0" fontId="0" fillId="0" borderId="32" xfId="0" applyBorder="1" applyAlignment="1" applyProtection="1">
      <alignment wrapText="1"/>
      <protection/>
    </xf>
    <xf numFmtId="0" fontId="0" fillId="0" borderId="33" xfId="0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horizontal="center" wrapText="1"/>
      <protection locked="0"/>
    </xf>
    <xf numFmtId="0" fontId="0" fillId="0" borderId="17" xfId="0" applyBorder="1" applyAlignment="1" applyProtection="1">
      <alignment horizontal="center" wrapText="1"/>
      <protection locked="0"/>
    </xf>
    <xf numFmtId="0" fontId="0" fillId="0" borderId="34" xfId="0" applyBorder="1" applyAlignment="1" applyProtection="1">
      <alignment horizontal="center" wrapText="1"/>
      <protection/>
    </xf>
    <xf numFmtId="0" fontId="0" fillId="5" borderId="15" xfId="0" applyFont="1" applyFill="1" applyBorder="1" applyAlignment="1" applyProtection="1">
      <alignment horizontal="left" wrapText="1" indent="3"/>
      <protection/>
    </xf>
    <xf numFmtId="0" fontId="0" fillId="5" borderId="17" xfId="0" applyFill="1" applyBorder="1" applyAlignment="1" applyProtection="1">
      <alignment horizontal="left" wrapText="1" indent="3"/>
      <protection/>
    </xf>
    <xf numFmtId="0" fontId="0" fillId="0" borderId="2" xfId="0" applyBorder="1" applyAlignment="1" applyProtection="1">
      <alignment wrapText="1"/>
      <protection/>
    </xf>
    <xf numFmtId="0" fontId="2" fillId="4" borderId="18" xfId="0" applyFont="1" applyFill="1" applyBorder="1" applyAlignment="1" applyProtection="1">
      <alignment wrapText="1"/>
      <protection/>
    </xf>
    <xf numFmtId="0" fontId="0" fillId="0" borderId="2" xfId="0" applyBorder="1" applyAlignment="1" applyProtection="1">
      <alignment horizontal="center" wrapText="1"/>
      <protection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2" borderId="35" xfId="0" applyFill="1" applyBorder="1" applyAlignment="1" applyProtection="1">
      <alignment horizontal="left" wrapText="1" indent="3"/>
      <protection/>
    </xf>
    <xf numFmtId="0" fontId="0" fillId="0" borderId="36" xfId="0" applyBorder="1" applyAlignment="1" applyProtection="1">
      <alignment horizontal="center" wrapText="1"/>
      <protection/>
    </xf>
    <xf numFmtId="0" fontId="0" fillId="0" borderId="37" xfId="0" applyBorder="1" applyAlignment="1" applyProtection="1">
      <alignment horizontal="center" wrapText="1"/>
      <protection/>
    </xf>
    <xf numFmtId="0" fontId="0" fillId="0" borderId="38" xfId="0" applyBorder="1" applyAlignment="1" applyProtection="1">
      <alignment horizontal="center" wrapText="1"/>
      <protection locked="0"/>
    </xf>
    <xf numFmtId="0" fontId="2" fillId="8" borderId="39" xfId="0" applyFont="1" applyFill="1" applyBorder="1" applyAlignment="1" applyProtection="1">
      <alignment horizontal="left" wrapText="1"/>
      <protection/>
    </xf>
    <xf numFmtId="0" fontId="0" fillId="8" borderId="15" xfId="0" applyFont="1" applyFill="1" applyBorder="1" applyAlignment="1" applyProtection="1">
      <alignment horizontal="left" wrapText="1" indent="3"/>
      <protection/>
    </xf>
    <xf numFmtId="0" fontId="0" fillId="0" borderId="21" xfId="0" applyBorder="1" applyAlignment="1" applyProtection="1">
      <alignment horizontal="center" wrapText="1"/>
      <protection locked="0"/>
    </xf>
    <xf numFmtId="0" fontId="0" fillId="4" borderId="40" xfId="0" applyFont="1" applyFill="1" applyBorder="1" applyAlignment="1" applyProtection="1">
      <alignment horizontal="left" wrapText="1" indent="3"/>
      <protection/>
    </xf>
    <xf numFmtId="0" fontId="0" fillId="4" borderId="15" xfId="0" applyFont="1" applyFill="1" applyBorder="1" applyAlignment="1" applyProtection="1">
      <alignment horizontal="left" wrapText="1" indent="3"/>
      <protection/>
    </xf>
    <xf numFmtId="0" fontId="0" fillId="0" borderId="41" xfId="0" applyBorder="1" applyAlignment="1" applyProtection="1">
      <alignment horizontal="center" wrapText="1"/>
      <protection/>
    </xf>
    <xf numFmtId="0" fontId="0" fillId="0" borderId="42" xfId="0" applyBorder="1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6" sqref="A6"/>
    </sheetView>
  </sheetViews>
  <sheetFormatPr defaultColWidth="9.140625" defaultRowHeight="12.75"/>
  <cols>
    <col min="1" max="1" width="102.8515625" style="0" customWidth="1"/>
  </cols>
  <sheetData>
    <row r="1" ht="35.25" thickBot="1" thickTop="1">
      <c r="A1" s="63" t="s">
        <v>79</v>
      </c>
    </row>
    <row r="2" ht="13.5" thickTop="1"/>
    <row r="3" ht="12.75">
      <c r="A3" t="s">
        <v>80</v>
      </c>
    </row>
    <row r="4" ht="12.75">
      <c r="A4" t="s">
        <v>81</v>
      </c>
    </row>
    <row r="5" ht="12.75">
      <c r="A5" t="s">
        <v>82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1" ht="12.75">
      <c r="A11" s="64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8" ht="12.75">
      <c r="A18" t="s">
        <v>92</v>
      </c>
    </row>
    <row r="19" ht="12.75">
      <c r="A19" t="s">
        <v>93</v>
      </c>
    </row>
    <row r="21" ht="12.75">
      <c r="A21" t="s">
        <v>94</v>
      </c>
    </row>
    <row r="22" ht="12.75">
      <c r="A22" t="s">
        <v>95</v>
      </c>
    </row>
    <row r="23" ht="12.75">
      <c r="A23" t="s">
        <v>96</v>
      </c>
    </row>
    <row r="25" ht="12.75">
      <c r="A25" t="s">
        <v>97</v>
      </c>
    </row>
    <row r="26" ht="12.75">
      <c r="A26" t="s">
        <v>98</v>
      </c>
    </row>
    <row r="27" ht="12.75">
      <c r="A27" t="s">
        <v>99</v>
      </c>
    </row>
    <row r="28" ht="12.75">
      <c r="A28" t="s">
        <v>100</v>
      </c>
    </row>
    <row r="30" ht="12.75">
      <c r="A30" t="s">
        <v>101</v>
      </c>
    </row>
    <row r="31" ht="12.75">
      <c r="A31" t="s">
        <v>102</v>
      </c>
    </row>
    <row r="32" ht="12.75">
      <c r="A32" t="s">
        <v>103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zoomScaleSheetLayoutView="100" workbookViewId="0" topLeftCell="A1">
      <pane ySplit="1" topLeftCell="BM35" activePane="bottomLeft" state="frozen"/>
      <selection pane="topLeft" activeCell="A1" sqref="A1"/>
      <selection pane="bottomLeft" activeCell="D53" sqref="D53"/>
    </sheetView>
  </sheetViews>
  <sheetFormatPr defaultColWidth="9.140625" defaultRowHeight="12.75"/>
  <cols>
    <col min="1" max="1" width="62.7109375" style="20" customWidth="1"/>
    <col min="2" max="2" width="9.140625" style="20" customWidth="1"/>
    <col min="3" max="3" width="9.421875" style="20" bestFit="1" customWidth="1"/>
    <col min="4" max="4" width="23.00390625" style="20" bestFit="1" customWidth="1"/>
    <col min="5" max="16384" width="9.140625" style="20" customWidth="1"/>
  </cols>
  <sheetData>
    <row r="1" spans="1:6" s="14" customFormat="1" ht="69" thickBot="1" thickTop="1">
      <c r="A1" s="10" t="s">
        <v>15</v>
      </c>
      <c r="B1" s="11" t="s">
        <v>12</v>
      </c>
      <c r="C1" s="12" t="s">
        <v>11</v>
      </c>
      <c r="D1" s="12" t="s">
        <v>13</v>
      </c>
      <c r="E1" s="12" t="s">
        <v>65</v>
      </c>
      <c r="F1" s="13" t="s">
        <v>66</v>
      </c>
    </row>
    <row r="2" spans="1:6" ht="13.5" thickTop="1">
      <c r="A2" s="15" t="s">
        <v>74</v>
      </c>
      <c r="B2" s="16"/>
      <c r="C2" s="17"/>
      <c r="D2" s="18"/>
      <c r="E2" s="19"/>
      <c r="F2" s="19"/>
    </row>
    <row r="3" spans="1:6" ht="25.5">
      <c r="A3" s="21" t="s">
        <v>69</v>
      </c>
      <c r="B3" s="1"/>
      <c r="C3" s="22">
        <f>B3*10</f>
        <v>0</v>
      </c>
      <c r="D3" s="23" t="s">
        <v>10</v>
      </c>
      <c r="E3" s="4"/>
      <c r="F3" s="4"/>
    </row>
    <row r="4" spans="1:6" ht="12.75">
      <c r="A4" s="25" t="s">
        <v>0</v>
      </c>
      <c r="B4" s="8"/>
      <c r="C4" s="22">
        <f>B3*1</f>
        <v>0</v>
      </c>
      <c r="D4" s="23" t="s">
        <v>68</v>
      </c>
      <c r="E4" s="4"/>
      <c r="F4" s="4"/>
    </row>
    <row r="5" spans="1:6" ht="13.5" thickBot="1">
      <c r="A5" s="26" t="s">
        <v>1</v>
      </c>
      <c r="B5" s="8"/>
      <c r="C5" s="22">
        <f>B3*2</f>
        <v>0</v>
      </c>
      <c r="D5" s="23" t="s">
        <v>123</v>
      </c>
      <c r="E5" s="4"/>
      <c r="F5" s="4"/>
    </row>
    <row r="6" spans="1:6" ht="25.5">
      <c r="A6" s="27" t="s">
        <v>75</v>
      </c>
      <c r="B6" s="28"/>
      <c r="C6" s="29"/>
      <c r="D6" s="30"/>
      <c r="E6" s="31"/>
      <c r="F6" s="31"/>
    </row>
    <row r="7" spans="1:6" ht="12.75">
      <c r="A7" s="32" t="s">
        <v>2</v>
      </c>
      <c r="B7" s="8"/>
      <c r="C7" s="22"/>
      <c r="D7" s="23"/>
      <c r="E7" s="24"/>
      <c r="F7" s="24"/>
    </row>
    <row r="8" spans="1:6" ht="12.75">
      <c r="A8" s="33" t="s">
        <v>19</v>
      </c>
      <c r="B8" s="1"/>
      <c r="C8" s="22">
        <f>0.3*B8</f>
        <v>0</v>
      </c>
      <c r="D8" s="23" t="s">
        <v>44</v>
      </c>
      <c r="E8" s="4"/>
      <c r="F8" s="4"/>
    </row>
    <row r="9" spans="1:6" ht="12.75">
      <c r="A9" s="32" t="s">
        <v>3</v>
      </c>
      <c r="B9" s="8"/>
      <c r="C9" s="22"/>
      <c r="D9" s="23"/>
      <c r="E9" s="24"/>
      <c r="F9" s="24"/>
    </row>
    <row r="10" spans="1:6" ht="12.75">
      <c r="A10" s="33" t="s">
        <v>20</v>
      </c>
      <c r="B10" s="1"/>
      <c r="C10" s="22">
        <f>B10*0.4</f>
        <v>0</v>
      </c>
      <c r="D10" s="23" t="s">
        <v>45</v>
      </c>
      <c r="E10" s="4"/>
      <c r="F10" s="4"/>
    </row>
    <row r="11" spans="1:6" ht="12.75">
      <c r="A11" s="34" t="s">
        <v>37</v>
      </c>
      <c r="B11" s="8"/>
      <c r="C11" s="22"/>
      <c r="D11" s="23"/>
      <c r="E11" s="24"/>
      <c r="F11" s="24"/>
    </row>
    <row r="12" spans="1:6" ht="12.75">
      <c r="A12" s="33" t="s">
        <v>21</v>
      </c>
      <c r="B12" s="1"/>
      <c r="C12" s="22">
        <f>B12*0.4</f>
        <v>0</v>
      </c>
      <c r="D12" s="23" t="s">
        <v>46</v>
      </c>
      <c r="E12" s="4"/>
      <c r="F12" s="4"/>
    </row>
    <row r="13" spans="1:6" ht="12.75">
      <c r="A13" s="33" t="s">
        <v>22</v>
      </c>
      <c r="B13" s="1"/>
      <c r="C13" s="22">
        <f>B13*2</f>
        <v>0</v>
      </c>
      <c r="D13" s="23" t="s">
        <v>47</v>
      </c>
      <c r="E13" s="4"/>
      <c r="F13" s="4"/>
    </row>
    <row r="14" spans="1:6" ht="12.75">
      <c r="A14" s="34" t="s">
        <v>4</v>
      </c>
      <c r="B14" s="8"/>
      <c r="C14" s="22"/>
      <c r="D14" s="23"/>
      <c r="E14" s="24"/>
      <c r="F14" s="24"/>
    </row>
    <row r="15" spans="1:6" ht="25.5">
      <c r="A15" s="33" t="s">
        <v>36</v>
      </c>
      <c r="B15" s="1"/>
      <c r="C15" s="22">
        <f>B15*0.75</f>
        <v>0</v>
      </c>
      <c r="D15" s="23" t="s">
        <v>48</v>
      </c>
      <c r="E15" s="4"/>
      <c r="F15" s="4"/>
    </row>
    <row r="16" spans="1:6" ht="25.5">
      <c r="A16" s="33" t="s">
        <v>38</v>
      </c>
      <c r="B16" s="1"/>
      <c r="C16" s="22">
        <f>B16*1.75</f>
        <v>0</v>
      </c>
      <c r="D16" s="23" t="s">
        <v>49</v>
      </c>
      <c r="E16" s="4"/>
      <c r="F16" s="4"/>
    </row>
    <row r="17" spans="1:6" ht="25.5">
      <c r="A17" s="33" t="s">
        <v>35</v>
      </c>
      <c r="B17" s="1"/>
      <c r="C17" s="22">
        <f>B17*4</f>
        <v>0</v>
      </c>
      <c r="D17" s="23" t="s">
        <v>50</v>
      </c>
      <c r="E17" s="4"/>
      <c r="F17" s="4"/>
    </row>
    <row r="18" spans="1:6" ht="12.75">
      <c r="A18" s="34" t="s">
        <v>5</v>
      </c>
      <c r="B18" s="8"/>
      <c r="C18" s="22"/>
      <c r="D18" s="23"/>
      <c r="E18" s="24"/>
      <c r="F18" s="24"/>
    </row>
    <row r="19" spans="1:6" ht="12.75">
      <c r="A19" s="33" t="s">
        <v>18</v>
      </c>
      <c r="B19" s="1"/>
      <c r="C19" s="22">
        <f>B19*0.25</f>
        <v>0</v>
      </c>
      <c r="D19" s="23" t="s">
        <v>51</v>
      </c>
      <c r="E19" s="4"/>
      <c r="F19" s="4"/>
    </row>
    <row r="20" spans="1:6" ht="25.5">
      <c r="A20" s="33" t="s">
        <v>43</v>
      </c>
      <c r="B20" s="1"/>
      <c r="C20" s="22">
        <f>B20*0.5</f>
        <v>0</v>
      </c>
      <c r="D20" s="23" t="s">
        <v>52</v>
      </c>
      <c r="E20" s="4"/>
      <c r="F20" s="4"/>
    </row>
    <row r="21" spans="1:6" ht="25.5">
      <c r="A21" s="33" t="s">
        <v>42</v>
      </c>
      <c r="B21" s="1"/>
      <c r="C21" s="22">
        <f>B21*2</f>
        <v>0</v>
      </c>
      <c r="D21" s="23" t="s">
        <v>53</v>
      </c>
      <c r="E21" s="4"/>
      <c r="F21" s="4"/>
    </row>
    <row r="22" spans="1:6" ht="12.75">
      <c r="A22" s="33" t="s">
        <v>23</v>
      </c>
      <c r="B22" s="1"/>
      <c r="C22" s="22">
        <f>B22*0.6</f>
        <v>0</v>
      </c>
      <c r="D22" s="23" t="s">
        <v>54</v>
      </c>
      <c r="E22" s="4"/>
      <c r="F22" s="4"/>
    </row>
    <row r="23" spans="1:6" ht="13.5" thickBot="1">
      <c r="A23" s="35" t="s">
        <v>24</v>
      </c>
      <c r="B23" s="2"/>
      <c r="C23" s="36">
        <f>B23*0.6</f>
        <v>0</v>
      </c>
      <c r="D23" s="37" t="s">
        <v>55</v>
      </c>
      <c r="E23" s="5"/>
      <c r="F23" s="5"/>
    </row>
    <row r="24" spans="1:6" ht="12.75">
      <c r="A24" s="38" t="s">
        <v>76</v>
      </c>
      <c r="B24" s="39"/>
      <c r="C24" s="40"/>
      <c r="D24" s="41"/>
      <c r="E24" s="42"/>
      <c r="F24" s="42"/>
    </row>
    <row r="25" spans="1:6" ht="13.5" thickBot="1">
      <c r="A25" s="43" t="s">
        <v>25</v>
      </c>
      <c r="B25" s="2"/>
      <c r="C25" s="36">
        <f>B25*1.1</f>
        <v>0</v>
      </c>
      <c r="D25" s="37" t="s">
        <v>57</v>
      </c>
      <c r="E25" s="5"/>
      <c r="F25" s="5"/>
    </row>
    <row r="26" spans="1:6" ht="12.75">
      <c r="A26" s="46" t="s">
        <v>6</v>
      </c>
      <c r="B26" s="47"/>
      <c r="C26" s="48"/>
      <c r="D26" s="49"/>
      <c r="E26" s="50"/>
      <c r="F26" s="50"/>
    </row>
    <row r="27" spans="1:6" ht="38.25">
      <c r="A27" s="51" t="s">
        <v>17</v>
      </c>
      <c r="B27" s="28"/>
      <c r="C27" s="29"/>
      <c r="D27" s="30"/>
      <c r="E27" s="31"/>
      <c r="F27" s="31"/>
    </row>
    <row r="28" spans="1:6" ht="12.75">
      <c r="A28" s="52" t="s">
        <v>26</v>
      </c>
      <c r="B28" s="1"/>
      <c r="C28" s="22">
        <f>B28*0.7</f>
        <v>0</v>
      </c>
      <c r="D28" s="23" t="s">
        <v>56</v>
      </c>
      <c r="E28" s="4"/>
      <c r="F28" s="4"/>
    </row>
    <row r="29" spans="1:6" ht="12.75">
      <c r="A29" s="52" t="s">
        <v>27</v>
      </c>
      <c r="B29" s="1"/>
      <c r="C29" s="22">
        <f>B29*1</f>
        <v>0</v>
      </c>
      <c r="D29" s="23" t="s">
        <v>58</v>
      </c>
      <c r="E29" s="4"/>
      <c r="F29" s="4"/>
    </row>
    <row r="30" spans="1:6" ht="12.75">
      <c r="A30" s="52" t="s">
        <v>28</v>
      </c>
      <c r="B30" s="1"/>
      <c r="C30" s="22">
        <f>B30*3</f>
        <v>0</v>
      </c>
      <c r="D30" s="23" t="s">
        <v>59</v>
      </c>
      <c r="E30" s="4"/>
      <c r="F30" s="4"/>
    </row>
    <row r="31" spans="1:6" ht="12.75">
      <c r="A31" s="52" t="s">
        <v>29</v>
      </c>
      <c r="B31" s="1"/>
      <c r="C31" s="22">
        <f>B31*1.2</f>
        <v>0</v>
      </c>
      <c r="D31" s="23" t="s">
        <v>60</v>
      </c>
      <c r="E31" s="4"/>
      <c r="F31" s="4"/>
    </row>
    <row r="32" spans="1:6" ht="13.5" thickBot="1">
      <c r="A32" s="53" t="s">
        <v>30</v>
      </c>
      <c r="B32" s="3"/>
      <c r="C32" s="44">
        <f>B32*3.3</f>
        <v>0</v>
      </c>
      <c r="D32" s="45" t="s">
        <v>61</v>
      </c>
      <c r="E32" s="7"/>
      <c r="F32" s="4"/>
    </row>
    <row r="33" spans="1:6" ht="12.75">
      <c r="A33" s="54" t="s">
        <v>71</v>
      </c>
      <c r="B33" s="39"/>
      <c r="C33" s="40"/>
      <c r="D33" s="41"/>
      <c r="E33" s="42"/>
      <c r="F33" s="42"/>
    </row>
    <row r="34" spans="1:6" ht="13.5" thickBot="1">
      <c r="A34" s="80" t="s">
        <v>31</v>
      </c>
      <c r="B34" s="2"/>
      <c r="C34" s="36">
        <f>B34*7.5</f>
        <v>0</v>
      </c>
      <c r="D34" s="37" t="s">
        <v>67</v>
      </c>
      <c r="E34" s="7"/>
      <c r="F34" s="7"/>
    </row>
    <row r="35" spans="1:6" ht="12.75">
      <c r="A35" s="84" t="s">
        <v>33</v>
      </c>
      <c r="B35" s="81"/>
      <c r="C35" s="48"/>
      <c r="D35" s="67"/>
      <c r="E35" s="69"/>
      <c r="F35" s="69"/>
    </row>
    <row r="36" spans="1:6" ht="25.5">
      <c r="A36" s="85" t="s">
        <v>124</v>
      </c>
      <c r="B36" s="82">
        <f>B3</f>
        <v>0</v>
      </c>
      <c r="C36" s="22">
        <f>B36*1</f>
        <v>0</v>
      </c>
      <c r="D36" s="68" t="s">
        <v>116</v>
      </c>
      <c r="E36" s="70"/>
      <c r="F36" s="70"/>
    </row>
    <row r="37" spans="1:6" ht="12.75">
      <c r="A37" s="85" t="s">
        <v>110</v>
      </c>
      <c r="B37" s="82"/>
      <c r="C37" s="22">
        <f>B36</f>
        <v>0</v>
      </c>
      <c r="D37" s="68" t="s">
        <v>111</v>
      </c>
      <c r="E37" s="70"/>
      <c r="F37" s="70"/>
    </row>
    <row r="38" spans="1:6" ht="12.75">
      <c r="A38" s="85" t="s">
        <v>112</v>
      </c>
      <c r="B38" s="82"/>
      <c r="C38" s="22">
        <f>B36*2</f>
        <v>0</v>
      </c>
      <c r="D38" s="68" t="s">
        <v>9</v>
      </c>
      <c r="E38" s="70"/>
      <c r="F38" s="70"/>
    </row>
    <row r="39" spans="1:6" ht="13.5" thickBot="1">
      <c r="A39" s="55" t="s">
        <v>34</v>
      </c>
      <c r="B39" s="83"/>
      <c r="C39" s="44">
        <f>B39*0.2</f>
        <v>0</v>
      </c>
      <c r="D39" s="66" t="s">
        <v>62</v>
      </c>
      <c r="E39" s="71"/>
      <c r="F39" s="70"/>
    </row>
    <row r="40" spans="1:6" ht="12.75">
      <c r="A40" s="56" t="s">
        <v>72</v>
      </c>
      <c r="B40" s="39"/>
      <c r="C40" s="40"/>
      <c r="D40" s="41"/>
      <c r="E40" s="42"/>
      <c r="F40" s="42"/>
    </row>
    <row r="41" spans="1:6" ht="25.5">
      <c r="A41" s="57" t="s">
        <v>70</v>
      </c>
      <c r="B41" s="8">
        <f>B3</f>
        <v>0</v>
      </c>
      <c r="C41" s="22">
        <f>B41*4</f>
        <v>0</v>
      </c>
      <c r="D41" s="23" t="s">
        <v>63</v>
      </c>
      <c r="E41" s="4"/>
      <c r="F41" s="4"/>
    </row>
    <row r="42" spans="1:6" ht="12.75">
      <c r="A42" s="57" t="s">
        <v>7</v>
      </c>
      <c r="B42" s="8"/>
      <c r="C42" s="22">
        <f>B41*2</f>
        <v>0</v>
      </c>
      <c r="D42" s="23" t="s">
        <v>9</v>
      </c>
      <c r="E42" s="4"/>
      <c r="F42" s="4"/>
    </row>
    <row r="43" spans="1:6" ht="26.25" thickBot="1">
      <c r="A43" s="58" t="s">
        <v>8</v>
      </c>
      <c r="B43" s="9"/>
      <c r="C43" s="44">
        <f>B41*2</f>
        <v>0</v>
      </c>
      <c r="D43" s="45" t="s">
        <v>9</v>
      </c>
      <c r="E43" s="7"/>
      <c r="F43" s="7"/>
    </row>
    <row r="44" spans="1:6" ht="12.75">
      <c r="A44" s="76" t="s">
        <v>77</v>
      </c>
      <c r="B44" s="39"/>
      <c r="C44" s="40"/>
      <c r="D44" s="41"/>
      <c r="E44" s="6"/>
      <c r="F44" s="6"/>
    </row>
    <row r="45" spans="1:6" ht="12.75">
      <c r="A45" s="88" t="s">
        <v>118</v>
      </c>
      <c r="B45" s="72">
        <f>B34</f>
        <v>0</v>
      </c>
      <c r="C45" s="89">
        <f>5*B45</f>
        <v>0</v>
      </c>
      <c r="D45" s="90" t="s">
        <v>117</v>
      </c>
      <c r="E45" s="86"/>
      <c r="F45" s="86"/>
    </row>
    <row r="46" spans="1:6" ht="13.5" thickBot="1">
      <c r="A46" s="87" t="s">
        <v>114</v>
      </c>
      <c r="B46" s="77"/>
      <c r="C46" s="36">
        <f>B45*2</f>
        <v>0</v>
      </c>
      <c r="D46" s="37" t="s">
        <v>122</v>
      </c>
      <c r="E46" s="5"/>
      <c r="F46" s="5"/>
    </row>
    <row r="47" spans="1:6" ht="12.75">
      <c r="A47" s="27" t="s">
        <v>40</v>
      </c>
      <c r="B47" s="72"/>
      <c r="C47" s="29"/>
      <c r="D47" s="30"/>
      <c r="E47" s="31"/>
      <c r="F47" s="31"/>
    </row>
    <row r="48" spans="1:6" ht="12.75">
      <c r="A48" s="73" t="s">
        <v>41</v>
      </c>
      <c r="B48" s="1"/>
      <c r="C48" s="22">
        <f>B48*6.6</f>
        <v>0</v>
      </c>
      <c r="D48" s="23" t="s">
        <v>64</v>
      </c>
      <c r="E48" s="4"/>
      <c r="F48" s="4"/>
    </row>
    <row r="49" spans="1:6" ht="13.5" thickBot="1">
      <c r="A49" s="74" t="s">
        <v>113</v>
      </c>
      <c r="B49" s="75"/>
      <c r="C49" s="36">
        <f>B48*2</f>
        <v>0</v>
      </c>
      <c r="D49" s="37" t="s">
        <v>122</v>
      </c>
      <c r="E49" s="71"/>
      <c r="F49" s="71"/>
    </row>
    <row r="50" spans="1:6" ht="12.75">
      <c r="A50" s="38" t="s">
        <v>73</v>
      </c>
      <c r="B50" s="28"/>
      <c r="C50" s="29"/>
      <c r="D50" s="30"/>
      <c r="E50" s="31"/>
      <c r="F50" s="31"/>
    </row>
    <row r="51" spans="1:6" ht="13.5" thickBot="1">
      <c r="A51" s="59" t="s">
        <v>32</v>
      </c>
      <c r="B51" s="2"/>
      <c r="C51" s="36">
        <f>IF(OR(B51="x",B51="X"),(SUM(C6:C39)*0.4),0)</f>
        <v>0</v>
      </c>
      <c r="D51" s="37" t="s">
        <v>16</v>
      </c>
      <c r="E51" s="5"/>
      <c r="F51" s="5"/>
    </row>
    <row r="52" ht="12.75">
      <c r="D52" s="14"/>
    </row>
    <row r="53" spans="1:3" ht="12.75">
      <c r="A53" s="60" t="s">
        <v>14</v>
      </c>
      <c r="B53" s="61"/>
      <c r="C53" s="62">
        <f>SUM(C1:C51)</f>
        <v>0</v>
      </c>
    </row>
    <row r="54" spans="1:3" ht="12.75">
      <c r="A54" s="60" t="s">
        <v>126</v>
      </c>
      <c r="B54" s="61"/>
      <c r="C54" s="62">
        <f>(C53*0.3)</f>
        <v>0</v>
      </c>
    </row>
    <row r="55" spans="1:3" ht="12.75">
      <c r="A55" s="60" t="s">
        <v>78</v>
      </c>
      <c r="B55" s="61"/>
      <c r="C55" s="62">
        <f>(C53*0.3)+C53</f>
        <v>0</v>
      </c>
    </row>
    <row r="56" spans="1:3" ht="12.75">
      <c r="A56" s="60" t="s">
        <v>39</v>
      </c>
      <c r="B56" s="61"/>
      <c r="C56" s="62">
        <f>C55/20</f>
        <v>0</v>
      </c>
    </row>
    <row r="60" ht="12.75">
      <c r="C60" s="14"/>
    </row>
  </sheetData>
  <sheetProtection sheet="1" objects="1" scenarios="1"/>
  <printOptions horizontalCentered="1"/>
  <pageMargins left="0.2" right="0.2" top="1" bottom="0.5" header="0.76" footer="0.5"/>
  <pageSetup horizontalDpi="600" verticalDpi="600" orientation="landscape" r:id="rId1"/>
  <rowBreaks count="1" manualBreakCount="1">
    <brk id="2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7"/>
  <sheetViews>
    <sheetView tabSelected="1" workbookViewId="0" topLeftCell="A1">
      <selection activeCell="D20" sqref="D20"/>
    </sheetView>
  </sheetViews>
  <sheetFormatPr defaultColWidth="9.140625" defaultRowHeight="12.75"/>
  <cols>
    <col min="1" max="1" width="13.57421875" style="0" customWidth="1"/>
    <col min="2" max="2" width="11.7109375" style="0" customWidth="1"/>
    <col min="3" max="3" width="19.140625" style="0" customWidth="1"/>
    <col min="4" max="4" width="73.140625" style="79" customWidth="1"/>
  </cols>
  <sheetData>
    <row r="1" spans="1:4" ht="12.75">
      <c r="A1" s="64" t="s">
        <v>104</v>
      </c>
      <c r="B1" s="64" t="s">
        <v>105</v>
      </c>
      <c r="C1" s="64" t="s">
        <v>106</v>
      </c>
      <c r="D1" s="78" t="s">
        <v>107</v>
      </c>
    </row>
    <row r="2" spans="1:4" ht="12.75">
      <c r="A2">
        <v>1</v>
      </c>
      <c r="B2" s="65">
        <v>36906</v>
      </c>
      <c r="C2" t="s">
        <v>108</v>
      </c>
      <c r="D2" s="79" t="s">
        <v>109</v>
      </c>
    </row>
    <row r="3" spans="1:4" ht="25.5">
      <c r="A3">
        <v>1.1</v>
      </c>
      <c r="B3" s="65">
        <v>36917</v>
      </c>
      <c r="C3" t="s">
        <v>108</v>
      </c>
      <c r="D3" s="79" t="s">
        <v>115</v>
      </c>
    </row>
    <row r="4" spans="1:4" ht="12.75">
      <c r="A4">
        <v>1.2</v>
      </c>
      <c r="B4" s="65">
        <v>37113</v>
      </c>
      <c r="C4" t="s">
        <v>108</v>
      </c>
      <c r="D4" s="79" t="s">
        <v>119</v>
      </c>
    </row>
    <row r="5" spans="1:4" ht="12.75">
      <c r="A5">
        <v>1.3</v>
      </c>
      <c r="B5" s="65">
        <v>37426</v>
      </c>
      <c r="C5" t="s">
        <v>108</v>
      </c>
      <c r="D5" s="79" t="s">
        <v>120</v>
      </c>
    </row>
    <row r="6" spans="1:4" ht="12.75">
      <c r="A6">
        <v>1.4</v>
      </c>
      <c r="B6" s="65">
        <v>37636</v>
      </c>
      <c r="C6" t="s">
        <v>108</v>
      </c>
      <c r="D6" s="79" t="s">
        <v>121</v>
      </c>
    </row>
    <row r="7" spans="1:4" ht="38.25">
      <c r="A7">
        <v>1.5</v>
      </c>
      <c r="B7" s="65">
        <v>38218</v>
      </c>
      <c r="C7" t="s">
        <v>108</v>
      </c>
      <c r="D7" s="79" t="s">
        <v>125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</dc:creator>
  <cp:keywords/>
  <dc:description/>
  <cp:lastModifiedBy>batwings</cp:lastModifiedBy>
  <cp:lastPrinted>2001-01-26T19:27:24Z</cp:lastPrinted>
  <dcterms:created xsi:type="dcterms:W3CDTF">2000-12-12T15:22:24Z</dcterms:created>
  <dcterms:modified xsi:type="dcterms:W3CDTF">2004-08-19T15:27:03Z</dcterms:modified>
  <cp:category/>
  <cp:version/>
  <cp:contentType/>
  <cp:contentStatus/>
</cp:coreProperties>
</file>